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2860" windowWidth="18700" windowHeight="1386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'Sheet1'!$D$32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'Sheet1'!$E$35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3</definedName>
  </definedNames>
  <calcPr fullCalcOnLoad="1"/>
</workbook>
</file>

<file path=xl/comments1.xml><?xml version="1.0" encoding="utf-8"?>
<comments xmlns="http://schemas.openxmlformats.org/spreadsheetml/2006/main">
  <authors>
    <author>David L. Akin</author>
  </authors>
  <commentList>
    <comment ref="D10" authorId="0">
      <text>
        <r>
          <rPr>
            <b/>
            <sz val="9"/>
            <rFont val="Geneva"/>
            <family val="0"/>
          </rPr>
          <t>For omni antenna, replace value with 
=D9/PI()
Value of G(t) should equal transmitter efficiency (cell above it)</t>
        </r>
      </text>
    </comment>
    <comment ref="D18" authorId="0">
      <text>
        <r>
          <rPr>
            <b/>
            <sz val="9"/>
            <rFont val="Geneva"/>
            <family val="0"/>
          </rPr>
          <t>For omni antenna, replace value with 
=D9/PI()
Value of G(r) should equal receiver efficiency (cell above it)
For Deep Space Network (Earth receiving), should = 34</t>
        </r>
      </text>
    </comment>
    <comment ref="D16" authorId="0">
      <text>
        <r>
          <rPr>
            <b/>
            <sz val="9"/>
            <rFont val="Geneva"/>
            <family val="0"/>
          </rPr>
          <t>Maximum distance between transmitter and receiver (m)</t>
        </r>
      </text>
    </comment>
    <comment ref="D8" authorId="0">
      <text>
        <r>
          <rPr>
            <b/>
            <sz val="9"/>
            <rFont val="Geneva"/>
            <family val="0"/>
          </rPr>
          <t>Ka band: 3.2E+10
Ku band: 1.2E+10
X band:  8.0E+09
S band:  2.5E+09
UHF:      9.0E+08</t>
        </r>
      </text>
    </comment>
    <comment ref="D23" authorId="0">
      <text>
        <r>
          <rPr>
            <b/>
            <sz val="9"/>
            <rFont val="Geneva"/>
            <family val="0"/>
          </rPr>
          <t>DSN: 46.4
Orbital Spacecraft: 100
Surface Systems: 300</t>
        </r>
      </text>
    </comment>
    <comment ref="D14" authorId="0">
      <text>
        <r>
          <rPr>
            <b/>
            <sz val="9"/>
            <rFont val="Geneva"/>
            <family val="0"/>
          </rPr>
          <t>K-band: &lt;20 W
Others: &lt;50 W</t>
        </r>
      </text>
    </comment>
    <comment ref="D34" authorId="0">
      <text>
        <r>
          <rPr>
            <b/>
            <sz val="9"/>
            <rFont val="Geneva"/>
            <family val="0"/>
          </rPr>
          <t>Should be 9.4 for BER of 10E-5, standard encoding</t>
        </r>
      </text>
    </comment>
    <comment ref="D12" authorId="0">
      <text>
        <r>
          <rPr>
            <b/>
            <sz val="9"/>
            <rFont val="Geneva"/>
            <family val="0"/>
          </rPr>
          <t>Omni: .625
Parabolic dish: .55</t>
        </r>
        <r>
          <rPr>
            <sz val="9"/>
            <rFont val="Geneva"/>
            <family val="0"/>
          </rPr>
          <t xml:space="preserve">
</t>
        </r>
      </text>
    </comment>
    <comment ref="D20" authorId="0">
      <text>
        <r>
          <rPr>
            <b/>
            <sz val="9"/>
            <rFont val="Geneva"/>
            <family val="0"/>
          </rPr>
          <t>Omni: .625
Parabolic dish: .55</t>
        </r>
        <r>
          <rPr>
            <sz val="9"/>
            <rFont val="Geneva"/>
            <family val="0"/>
          </rPr>
          <t xml:space="preserve">
</t>
        </r>
      </text>
    </comment>
    <comment ref="D28" authorId="0">
      <text>
        <r>
          <rPr>
            <b/>
            <sz val="9"/>
            <rFont val="Geneva"/>
            <family val="0"/>
          </rPr>
          <t>Standard Assumption</t>
        </r>
      </text>
    </comment>
    <comment ref="D30" authorId="0">
      <text>
        <r>
          <rPr>
            <b/>
            <sz val="9"/>
            <rFont val="Geneva"/>
            <family val="0"/>
          </rPr>
          <t>Standard Assumption</t>
        </r>
      </text>
    </comment>
  </commentList>
</comments>
</file>

<file path=xl/sharedStrings.xml><?xml version="1.0" encoding="utf-8"?>
<sst xmlns="http://schemas.openxmlformats.org/spreadsheetml/2006/main" count="80" uniqueCount="70">
  <si>
    <t>Speed of light</t>
  </si>
  <si>
    <t>m/sec</t>
  </si>
  <si>
    <t>Frequency</t>
  </si>
  <si>
    <t>Hz</t>
  </si>
  <si>
    <t>Wavelength</t>
  </si>
  <si>
    <t>m</t>
  </si>
  <si>
    <t>Diameter of Transmitting Antenna</t>
  </si>
  <si>
    <t>Area of Transmitting Antenna</t>
  </si>
  <si>
    <t>m^2</t>
  </si>
  <si>
    <t>Efficiency of Transmitting Antenna</t>
  </si>
  <si>
    <t>Transmitter Power</t>
  </si>
  <si>
    <t>W</t>
  </si>
  <si>
    <t>EIRP</t>
  </si>
  <si>
    <t>slant range</t>
  </si>
  <si>
    <t>Power flux density</t>
  </si>
  <si>
    <t>W/m^2</t>
  </si>
  <si>
    <t>Diameter of Receiving Antenna</t>
  </si>
  <si>
    <t>Area of Receiving Antenna</t>
  </si>
  <si>
    <t>Efficiency of Receiving Antenna</t>
  </si>
  <si>
    <t>Receiver Gain</t>
  </si>
  <si>
    <t>Carrier Power Received</t>
  </si>
  <si>
    <t>Receiver System Noise Temp</t>
  </si>
  <si>
    <t>degK</t>
  </si>
  <si>
    <t>Boltzmann Constant</t>
  </si>
  <si>
    <t>J/degK</t>
  </si>
  <si>
    <t>Noise Spectral Density</t>
  </si>
  <si>
    <t>Figure of Merit Gr/Ts</t>
  </si>
  <si>
    <t>Free Space Loss</t>
  </si>
  <si>
    <t>Total System Loss</t>
  </si>
  <si>
    <t>Receiver C/No Available</t>
  </si>
  <si>
    <t>Bit Error Rate</t>
  </si>
  <si>
    <t>Data Rate</t>
  </si>
  <si>
    <t>bits/sec</t>
  </si>
  <si>
    <t>Eb/No Received</t>
  </si>
  <si>
    <t>Eb/No Required</t>
  </si>
  <si>
    <t>Link Margin</t>
  </si>
  <si>
    <t>c</t>
  </si>
  <si>
    <t>f</t>
  </si>
  <si>
    <t>l</t>
  </si>
  <si>
    <t>d(t)</t>
  </si>
  <si>
    <t>A(t)</t>
  </si>
  <si>
    <t>P</t>
  </si>
  <si>
    <r>
      <t>h</t>
    </r>
    <r>
      <rPr>
        <sz val="9"/>
        <rFont val="Geneva"/>
        <family val="0"/>
      </rPr>
      <t>(t)</t>
    </r>
  </si>
  <si>
    <t xml:space="preserve">D </t>
  </si>
  <si>
    <t>F</t>
  </si>
  <si>
    <t>d(r )</t>
  </si>
  <si>
    <t>A(r )</t>
  </si>
  <si>
    <r>
      <t>h</t>
    </r>
    <r>
      <rPr>
        <sz val="9"/>
        <rFont val="Geneva"/>
        <family val="0"/>
      </rPr>
      <t>(r )</t>
    </r>
  </si>
  <si>
    <t>G(r )</t>
  </si>
  <si>
    <t>C</t>
  </si>
  <si>
    <t>T(s)</t>
  </si>
  <si>
    <t>k</t>
  </si>
  <si>
    <t>N(o)</t>
  </si>
  <si>
    <t>L(fs)</t>
  </si>
  <si>
    <t>L(ts)</t>
  </si>
  <si>
    <t>BER</t>
  </si>
  <si>
    <t>Transmitter Gain</t>
  </si>
  <si>
    <t>G(t)</t>
  </si>
  <si>
    <t>Gr/Ts</t>
  </si>
  <si>
    <t>R(b)</t>
  </si>
  <si>
    <t>Eb/No(rcv)</t>
  </si>
  <si>
    <t>C/No(rcv)</t>
  </si>
  <si>
    <t>C/No Required</t>
  </si>
  <si>
    <t>Standard Link Budget Analysis</t>
  </si>
  <si>
    <t>from David G. MacDonnell, "Communications Analysis of Potential Upgrades of NASA's Deep Space Network" M.S. Thesis, Department of Aerospace Engineering, University of Maryland, April, 2000</t>
  </si>
  <si>
    <t>and numerous other sources</t>
  </si>
  <si>
    <t>Note: Only change values in boxed cells!</t>
  </si>
  <si>
    <t>C/No(req)</t>
  </si>
  <si>
    <t>Eb/No(req)</t>
  </si>
  <si>
    <t>dB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</si>
</sst>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00000000"/>
    <numFmt numFmtId="171" formatCode="0.0E+00"/>
    <numFmt numFmtId="172" formatCode="#,##0.000"/>
    <numFmt numFmtId="173" formatCode="#,##0.0000"/>
    <numFmt numFmtId="174" formatCode="#,##0.00000"/>
  </numFmts>
  <fonts count="4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Symbol"/>
      <family val="0"/>
    </font>
    <font>
      <b/>
      <sz val="12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Genev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17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200" zoomScaleNormal="200" workbookViewId="0" topLeftCell="A17">
      <selection activeCell="E35" sqref="E35"/>
    </sheetView>
  </sheetViews>
  <sheetFormatPr defaultColWidth="11.00390625" defaultRowHeight="12"/>
  <cols>
    <col min="1" max="1" width="27.375" style="0" bestFit="1" customWidth="1"/>
    <col min="2" max="2" width="7.50390625" style="0" bestFit="1" customWidth="1"/>
    <col min="3" max="3" width="9.625" style="0" customWidth="1"/>
    <col min="4" max="4" width="15.625" style="0" bestFit="1" customWidth="1"/>
    <col min="5" max="5" width="7.50390625" style="0" bestFit="1" customWidth="1"/>
  </cols>
  <sheetData>
    <row r="1" ht="15.75">
      <c r="A1" s="10" t="s">
        <v>63</v>
      </c>
    </row>
    <row r="2" ht="12">
      <c r="A2" t="s">
        <v>64</v>
      </c>
    </row>
    <row r="3" ht="12">
      <c r="A3" t="s">
        <v>65</v>
      </c>
    </row>
    <row r="5" ht="12">
      <c r="A5" s="11" t="s">
        <v>66</v>
      </c>
    </row>
    <row r="6" ht="12">
      <c r="E6" s="12" t="s">
        <v>69</v>
      </c>
    </row>
    <row r="7" spans="1:5" ht="12">
      <c r="A7" t="s">
        <v>0</v>
      </c>
      <c r="B7" t="s">
        <v>1</v>
      </c>
      <c r="C7" t="s">
        <v>36</v>
      </c>
      <c r="D7" s="1">
        <v>300000000</v>
      </c>
      <c r="E7" s="2">
        <f>10*LOG(D7)</f>
        <v>84.77121254719663</v>
      </c>
    </row>
    <row r="8" spans="1:5" ht="12">
      <c r="A8" t="s">
        <v>2</v>
      </c>
      <c r="B8" t="s">
        <v>3</v>
      </c>
      <c r="C8" t="s">
        <v>37</v>
      </c>
      <c r="D8" s="3">
        <v>2500000000</v>
      </c>
      <c r="E8" s="2">
        <f aca="true" t="shared" si="0" ref="E8:E35">10*LOG(D8)</f>
        <v>93.97940008672037</v>
      </c>
    </row>
    <row r="9" spans="1:7" ht="12">
      <c r="A9" t="s">
        <v>4</v>
      </c>
      <c r="B9" t="s">
        <v>5</v>
      </c>
      <c r="C9" s="7" t="s">
        <v>38</v>
      </c>
      <c r="D9" s="6">
        <f>D7/D8</f>
        <v>0.12</v>
      </c>
      <c r="E9" s="2">
        <f t="shared" si="0"/>
        <v>-9.208187539523752</v>
      </c>
      <c r="F9" s="1"/>
      <c r="G9" s="1"/>
    </row>
    <row r="10" spans="1:5" ht="12">
      <c r="A10" t="s">
        <v>6</v>
      </c>
      <c r="B10" t="s">
        <v>5</v>
      </c>
      <c r="C10" t="s">
        <v>39</v>
      </c>
      <c r="D10" s="5">
        <f>D9/PI()</f>
        <v>0.03819718634205488</v>
      </c>
      <c r="E10" s="2">
        <f t="shared" si="0"/>
        <v>-14.17968626646509</v>
      </c>
    </row>
    <row r="11" spans="1:5" ht="12">
      <c r="A11" t="s">
        <v>7</v>
      </c>
      <c r="B11" t="s">
        <v>8</v>
      </c>
      <c r="C11" t="s">
        <v>40</v>
      </c>
      <c r="D11" s="4">
        <f>PI()*D10*D10/4</f>
        <v>0.0011459155902616464</v>
      </c>
      <c r="E11" s="2">
        <f t="shared" si="0"/>
        <v>-29.408473719268464</v>
      </c>
    </row>
    <row r="12" spans="1:5" ht="12">
      <c r="A12" t="s">
        <v>9</v>
      </c>
      <c r="C12" s="7" t="s">
        <v>42</v>
      </c>
      <c r="D12" s="5">
        <v>0.625</v>
      </c>
      <c r="E12" s="2">
        <f t="shared" si="0"/>
        <v>-2.041199826559248</v>
      </c>
    </row>
    <row r="13" spans="1:5" ht="12">
      <c r="A13" t="s">
        <v>56</v>
      </c>
      <c r="C13" s="8" t="s">
        <v>57</v>
      </c>
      <c r="D13" s="9">
        <f>D12*4*PI()*D11/D9^2</f>
        <v>0.625</v>
      </c>
      <c r="E13" s="2">
        <f t="shared" si="0"/>
        <v>-2.041199826559248</v>
      </c>
    </row>
    <row r="14" spans="1:5" ht="12">
      <c r="A14" t="s">
        <v>10</v>
      </c>
      <c r="B14" t="s">
        <v>11</v>
      </c>
      <c r="C14" t="s">
        <v>41</v>
      </c>
      <c r="D14" s="5">
        <v>11.468424097854745</v>
      </c>
      <c r="E14" s="2">
        <f t="shared" si="0"/>
        <v>10.595037446121296</v>
      </c>
    </row>
    <row r="15" spans="1:5" ht="12">
      <c r="A15" t="s">
        <v>12</v>
      </c>
      <c r="B15" t="s">
        <v>11</v>
      </c>
      <c r="C15" t="s">
        <v>12</v>
      </c>
      <c r="D15" s="1">
        <f>D14*D13</f>
        <v>7.167765061159216</v>
      </c>
      <c r="E15" s="2">
        <f t="shared" si="0"/>
        <v>8.55383761956205</v>
      </c>
    </row>
    <row r="16" spans="1:5" ht="12">
      <c r="A16" t="s">
        <v>13</v>
      </c>
      <c r="B16" t="s">
        <v>5</v>
      </c>
      <c r="C16" t="s">
        <v>43</v>
      </c>
      <c r="D16" s="3">
        <v>50000000</v>
      </c>
      <c r="E16" s="2">
        <f t="shared" si="0"/>
        <v>76.98970004336019</v>
      </c>
    </row>
    <row r="17" spans="1:5" ht="12">
      <c r="A17" t="s">
        <v>14</v>
      </c>
      <c r="B17" t="s">
        <v>15</v>
      </c>
      <c r="C17" s="7" t="s">
        <v>44</v>
      </c>
      <c r="D17" s="1">
        <f>D15/(4*PI()*D16^2)</f>
        <v>2.2815704808097415E-16</v>
      </c>
      <c r="E17" s="2">
        <f t="shared" si="0"/>
        <v>-156.4176611073793</v>
      </c>
    </row>
    <row r="18" spans="1:7" ht="12">
      <c r="A18" t="s">
        <v>16</v>
      </c>
      <c r="B18" t="s">
        <v>5</v>
      </c>
      <c r="C18" t="s">
        <v>45</v>
      </c>
      <c r="D18" s="5">
        <v>4.500092484882949</v>
      </c>
      <c r="E18" s="2">
        <f t="shared" si="0"/>
        <v>6.532214393890289</v>
      </c>
      <c r="F18" s="1"/>
      <c r="G18" s="1"/>
    </row>
    <row r="19" spans="1:5" ht="12">
      <c r="A19" t="s">
        <v>17</v>
      </c>
      <c r="B19" t="s">
        <v>8</v>
      </c>
      <c r="C19" t="s">
        <v>46</v>
      </c>
      <c r="D19" s="4">
        <f>PI()*D18*D18/4</f>
        <v>15.904966552631087</v>
      </c>
      <c r="E19" s="2">
        <f t="shared" si="0"/>
        <v>12.015327601442294</v>
      </c>
    </row>
    <row r="20" spans="1:5" ht="12">
      <c r="A20" t="s">
        <v>18</v>
      </c>
      <c r="C20" s="7" t="s">
        <v>47</v>
      </c>
      <c r="D20" s="5">
        <v>0.55</v>
      </c>
      <c r="E20" s="2">
        <f t="shared" si="0"/>
        <v>-2.596373105057561</v>
      </c>
    </row>
    <row r="21" spans="1:5" ht="12">
      <c r="A21" t="s">
        <v>19</v>
      </c>
      <c r="C21" t="s">
        <v>48</v>
      </c>
      <c r="D21" s="1">
        <f>4*PI()*D19*D20/D9^2</f>
        <v>7633.8359284820735</v>
      </c>
      <c r="E21" s="2">
        <f t="shared" si="0"/>
        <v>38.8274282156532</v>
      </c>
    </row>
    <row r="22" spans="1:8" ht="12">
      <c r="A22" t="s">
        <v>20</v>
      </c>
      <c r="B22" t="s">
        <v>11</v>
      </c>
      <c r="C22" t="s">
        <v>49</v>
      </c>
      <c r="D22" s="1">
        <f>D15*D21/D27</f>
        <v>1.995856620161216E-15</v>
      </c>
      <c r="E22" s="2">
        <f t="shared" si="0"/>
        <v>-146.99870661099456</v>
      </c>
      <c r="F22" s="1"/>
      <c r="G22" s="1"/>
      <c r="H22" s="1"/>
    </row>
    <row r="23" spans="1:5" ht="12">
      <c r="A23" t="s">
        <v>21</v>
      </c>
      <c r="B23" t="s">
        <v>22</v>
      </c>
      <c r="C23" t="s">
        <v>50</v>
      </c>
      <c r="D23" s="5">
        <v>100</v>
      </c>
      <c r="E23" s="2">
        <f t="shared" si="0"/>
        <v>20</v>
      </c>
    </row>
    <row r="24" spans="1:5" ht="12">
      <c r="A24" t="s">
        <v>23</v>
      </c>
      <c r="B24" t="s">
        <v>24</v>
      </c>
      <c r="C24" t="s">
        <v>51</v>
      </c>
      <c r="D24" s="1">
        <v>1.38E-23</v>
      </c>
      <c r="E24" s="2">
        <f t="shared" si="0"/>
        <v>-228.60120913598763</v>
      </c>
    </row>
    <row r="25" spans="1:7" ht="12">
      <c r="A25" t="s">
        <v>25</v>
      </c>
      <c r="B25" t="s">
        <v>24</v>
      </c>
      <c r="C25" t="s">
        <v>52</v>
      </c>
      <c r="D25" s="1">
        <f>D24*D23</f>
        <v>1.38E-21</v>
      </c>
      <c r="E25" s="2">
        <f t="shared" si="0"/>
        <v>-208.60120913598763</v>
      </c>
      <c r="F25" s="1"/>
      <c r="G25" s="1"/>
    </row>
    <row r="26" spans="1:7" ht="12">
      <c r="A26" t="s">
        <v>26</v>
      </c>
      <c r="C26" t="s">
        <v>58</v>
      </c>
      <c r="D26" s="1">
        <f>D21/D23</f>
        <v>76.33835928482074</v>
      </c>
      <c r="E26" s="2">
        <f t="shared" si="0"/>
        <v>18.827428215653196</v>
      </c>
      <c r="F26" s="1"/>
      <c r="G26" s="1"/>
    </row>
    <row r="27" spans="1:5" ht="12">
      <c r="A27" t="s">
        <v>27</v>
      </c>
      <c r="C27" t="s">
        <v>53</v>
      </c>
      <c r="D27" s="1">
        <f>(4*PI()*D16*D8/D7)^2</f>
        <v>2.741556778080377E+19</v>
      </c>
      <c r="E27" s="2">
        <f t="shared" si="0"/>
        <v>194.37997244620982</v>
      </c>
    </row>
    <row r="28" spans="1:5" ht="12">
      <c r="A28" t="s">
        <v>28</v>
      </c>
      <c r="C28" t="s">
        <v>54</v>
      </c>
      <c r="D28" s="5">
        <v>2.754</v>
      </c>
      <c r="E28" s="2">
        <f t="shared" si="0"/>
        <v>4.399639359209049</v>
      </c>
    </row>
    <row r="29" spans="1:7" ht="12">
      <c r="A29" t="s">
        <v>29</v>
      </c>
      <c r="B29" t="s">
        <v>3</v>
      </c>
      <c r="C29" t="s">
        <v>61</v>
      </c>
      <c r="D29" s="1">
        <f>D15*D26/(D27*D24*D28)</f>
        <v>525153.5632390346</v>
      </c>
      <c r="E29" s="2">
        <f t="shared" si="0"/>
        <v>57.20286316578403</v>
      </c>
      <c r="F29" s="1"/>
      <c r="G29" s="1"/>
    </row>
    <row r="30" spans="1:5" ht="12">
      <c r="A30" t="s">
        <v>30</v>
      </c>
      <c r="C30" t="s">
        <v>55</v>
      </c>
      <c r="D30" s="3">
        <v>1E-05</v>
      </c>
      <c r="E30" s="2">
        <f t="shared" si="0"/>
        <v>-50</v>
      </c>
    </row>
    <row r="31" spans="1:7" ht="12">
      <c r="A31" t="s">
        <v>62</v>
      </c>
      <c r="B31" t="s">
        <v>3</v>
      </c>
      <c r="C31" t="s">
        <v>67</v>
      </c>
      <c r="D31" s="9">
        <f>D32*D34</f>
        <v>263200</v>
      </c>
      <c r="E31" s="2">
        <f t="shared" si="0"/>
        <v>54.20285884941918</v>
      </c>
      <c r="F31" s="1"/>
      <c r="G31" s="1"/>
    </row>
    <row r="32" spans="1:5" ht="12">
      <c r="A32" t="s">
        <v>31</v>
      </c>
      <c r="B32" t="s">
        <v>32</v>
      </c>
      <c r="C32" t="s">
        <v>59</v>
      </c>
      <c r="D32" s="3">
        <v>28000</v>
      </c>
      <c r="E32" s="2">
        <f>10*LOG(D32)</f>
        <v>44.471580313422194</v>
      </c>
    </row>
    <row r="33" spans="1:5" ht="12">
      <c r="A33" t="s">
        <v>33</v>
      </c>
      <c r="C33" t="s">
        <v>60</v>
      </c>
      <c r="D33" s="4">
        <f>D29/D32</f>
        <v>18.755484401394092</v>
      </c>
      <c r="E33" s="2">
        <f t="shared" si="0"/>
        <v>12.731282852361838</v>
      </c>
    </row>
    <row r="34" spans="1:5" ht="12">
      <c r="A34" t="s">
        <v>34</v>
      </c>
      <c r="C34" t="s">
        <v>68</v>
      </c>
      <c r="D34" s="5">
        <v>9.4</v>
      </c>
      <c r="E34" s="2">
        <f t="shared" si="0"/>
        <v>9.731278535996987</v>
      </c>
    </row>
    <row r="35" spans="1:5" ht="12">
      <c r="A35" t="s">
        <v>35</v>
      </c>
      <c r="D35" s="13">
        <f>D33/D34</f>
        <v>1.995264298020648</v>
      </c>
      <c r="E35" s="2">
        <f t="shared" si="0"/>
        <v>3.0000043163648504</v>
      </c>
    </row>
  </sheetData>
  <sheetProtection/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UMd Space Systems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L. Akin</dc:creator>
  <cp:keywords/>
  <dc:description/>
  <cp:lastModifiedBy>Dave Akin</cp:lastModifiedBy>
  <dcterms:created xsi:type="dcterms:W3CDTF">2000-04-17T19:54:51Z</dcterms:created>
  <dcterms:modified xsi:type="dcterms:W3CDTF">2015-11-19T17:33:01Z</dcterms:modified>
  <cp:category/>
  <cp:version/>
  <cp:contentType/>
  <cp:contentStatus/>
</cp:coreProperties>
</file>